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890" activeTab="0"/>
  </bookViews>
  <sheets>
    <sheet name="収支計算書" sheetId="1" r:id="rId1"/>
    <sheet name="講師領収書様式(例)" sheetId="2" r:id="rId2"/>
    <sheet name="旅費・謝金計算表" sheetId="3" r:id="rId3"/>
    <sheet name="【参考】逆引き税金" sheetId="4" r:id="rId4"/>
  </sheets>
  <definedNames>
    <definedName name="_xlfn.IFERROR" hidden="1">#NAME?</definedName>
    <definedName name="_xlnm.Print_Area" localSheetId="1">'講師領収書様式(例)'!$A$1:$L$43</definedName>
    <definedName name="_xlnm.Print_Area" localSheetId="0">'収支計算書'!$A$1:$F$39</definedName>
  </definedNames>
  <calcPr fullCalcOnLoad="1"/>
</workbook>
</file>

<file path=xl/sharedStrings.xml><?xml version="1.0" encoding="utf-8"?>
<sst xmlns="http://schemas.openxmlformats.org/spreadsheetml/2006/main" count="127" uniqueCount="115">
  <si>
    <t>１．受　　講　　料</t>
  </si>
  <si>
    <t>参加人数</t>
  </si>
  <si>
    <t xml:space="preserve">      科  　　　 　　目　　　</t>
  </si>
  <si>
    <t>１．地区協議会助成金</t>
  </si>
  <si>
    <t>２．各県連盟助成金</t>
  </si>
  <si>
    <t>３．講　師　等　経　費</t>
  </si>
  <si>
    <t>（実　技　講　師）</t>
  </si>
  <si>
    <t>（２）交通費</t>
  </si>
  <si>
    <t>（３）宿泊費</t>
  </si>
  <si>
    <t>（４）日　当</t>
  </si>
  <si>
    <t>４．会　　場　　費</t>
  </si>
  <si>
    <t>（１）会場借上費</t>
  </si>
  <si>
    <t>５．会　　議　　費</t>
  </si>
  <si>
    <t>（１）会　議　費</t>
  </si>
  <si>
    <t>（２）昼　食　代</t>
  </si>
  <si>
    <t>６．その他の経費</t>
  </si>
  <si>
    <t>（１）事　務　費</t>
  </si>
  <si>
    <t>支　　出　　合　　計　（Ｂ）</t>
  </si>
  <si>
    <t>全　空　連　納　付　額　（Ａ）-（Ｂ）</t>
  </si>
  <si>
    <t>合　　　　計　（Ａ）</t>
  </si>
  <si>
    <t>　※領収書はＡ４用紙に貼付して提出して下さい。</t>
  </si>
  <si>
    <t>協議会名：　　　　　　　　　地区協議会</t>
  </si>
  <si>
    <t xml:space="preserve">           　　　　　　　　　　　  内　　　　　　　　　　容</t>
  </si>
  <si>
    <t>《収入の部》</t>
  </si>
  <si>
    <t>科　　　　目</t>
  </si>
  <si>
    <t>金　　額</t>
  </si>
  <si>
    <r>
      <t xml:space="preserve">   </t>
    </r>
    <r>
      <rPr>
        <sz val="12"/>
        <rFont val="ＭＳ Ｐ明朝"/>
        <family val="1"/>
      </rPr>
      <t xml:space="preserve">   《支出の部》</t>
    </r>
  </si>
  <si>
    <t>係員＠3,000円×　　　名、　地区役員＠3,000円×　　　名</t>
  </si>
  <si>
    <t>（講　義　講　師）</t>
  </si>
  <si>
    <t xml:space="preserve"> 実施日：　　　　年　　月　　　日　　会場名：　　　　　　　　　　　　　　　　　　　　　　　　</t>
  </si>
  <si>
    <t>（１）講師謝金・交通費</t>
  </si>
  <si>
    <t>1名</t>
  </si>
  <si>
    <t>4名</t>
  </si>
  <si>
    <t>★復活申請手数料は除く</t>
  </si>
  <si>
    <t>税引き後の手取り額を記載</t>
  </si>
  <si>
    <t>上限は50,000円</t>
  </si>
  <si>
    <t>領   収   書</t>
  </si>
  <si>
    <t>様</t>
  </si>
  <si>
    <t>金   額</t>
  </si>
  <si>
    <t>円也</t>
  </si>
  <si>
    <t xml:space="preserve"> 用務先</t>
  </si>
  <si>
    <t>：日本空手道会館</t>
  </si>
  <si>
    <t xml:space="preserve"> 期　 間</t>
  </si>
  <si>
    <t>：7/1</t>
  </si>
  <si>
    <t>　謝金　</t>
  </si>
  <si>
    <t>円</t>
  </si>
  <si>
    <t>＝</t>
  </si>
  <si>
    <t>謝金　計</t>
  </si>
  <si>
    <t>合　計</t>
  </si>
  <si>
    <t>　源泉徴収所得税</t>
  </si>
  <si>
    <t>　差引支払額　　　　　 　　　　　　　　　　　　　　　</t>
  </si>
  <si>
    <t xml:space="preserve">  上記の金額正に領収いたしました。</t>
  </si>
  <si>
    <t>　　　　　〒</t>
  </si>
  <si>
    <t>　　　  　　   　　住　　所</t>
  </si>
  <si>
    <t>住　所</t>
  </si>
  <si>
    <t>　　　　 　　　　　　      氏　　名　　　　　　　　　　　　　　　   　     　  印</t>
  </si>
  <si>
    <t>氏　名　　　　　　　　　　　　　　　　印</t>
  </si>
  <si>
    <t xml:space="preserve">   公益財団法人　全日本空手道連盟　 御中</t>
  </si>
  <si>
    <t>※本人自署、捺印の事</t>
  </si>
  <si>
    <t>　旅費</t>
  </si>
  <si>
    <t>●○駅</t>
  </si>
  <si>
    <t>～</t>
  </si>
  <si>
    <t>●●●●</t>
  </si>
  <si>
    <t>　　　　　旅費並びに謝金として</t>
  </si>
  <si>
    <t>印字不可</t>
  </si>
  <si>
    <t>印字OK</t>
  </si>
  <si>
    <t>地区協役員(●名)、地元係員(●名)</t>
  </si>
  <si>
    <t>説　明　　※各県別に明記して下さい</t>
  </si>
  <si>
    <t>講師</t>
  </si>
  <si>
    <t>(謝金&lt;33,411円&gt;+交通費〈実費〉)×10.21%〈源泉税〉×1名</t>
  </si>
  <si>
    <t>(謝金&lt;22,274円&gt;+交通費〈実費〉)×10.21%〈源泉税〉×4名</t>
  </si>
  <si>
    <t>※</t>
  </si>
  <si>
    <t>※ここの金額欄は税引き支払額を記入（実際に支払った額）</t>
  </si>
  <si>
    <t>税込み支払額を記載</t>
  </si>
  <si>
    <t>渡したい額</t>
  </si>
  <si>
    <t>税率(％)</t>
  </si>
  <si>
    <t>額面</t>
  </si>
  <si>
    <t>税金</t>
  </si>
  <si>
    <t>税金</t>
  </si>
  <si>
    <t>全空連あて</t>
  </si>
  <si>
    <t>例</t>
  </si>
  <si>
    <t>空手　太郎</t>
  </si>
  <si>
    <t>謝金</t>
  </si>
  <si>
    <t>全空連　花子</t>
  </si>
  <si>
    <t>辰巳　一朗</t>
  </si>
  <si>
    <t>江東　久美子</t>
  </si>
  <si>
    <t>全空連　次郎</t>
  </si>
  <si>
    <t>旅費</t>
  </si>
  <si>
    <t>領収書額面</t>
  </si>
  <si>
    <t>手渡し額</t>
  </si>
  <si>
    <t>★講師謝金は33,411、22,274など手取りで30,000、20,000となる額</t>
  </si>
  <si>
    <t>※留意点</t>
  </si>
  <si>
    <t>★謝金と交通費を同時に払う場合、旅費にも税金がかかる。</t>
  </si>
  <si>
    <t>※税込み額</t>
  </si>
  <si>
    <t>内訳</t>
  </si>
  <si>
    <t>　・旅費</t>
  </si>
  <si>
    <t>　・謝金</t>
  </si>
  <si>
    <t>　・ただし書き</t>
  </si>
  <si>
    <t>★領収書記載事項</t>
  </si>
  <si>
    <t>　・税金</t>
  </si>
  <si>
    <t>・領収金額</t>
  </si>
  <si>
    <t>・ただし書き</t>
  </si>
  <si>
    <t>・内訳</t>
  </si>
  <si>
    <t>　＞旅費、謝金、税金</t>
  </si>
  <si>
    <t>・領収日（印字OK）</t>
  </si>
  <si>
    <t>・領収者住所（印字OK）</t>
  </si>
  <si>
    <t>・領収者署名（印字不可）</t>
  </si>
  <si>
    <t>・領収書の宛先（全空連あて）</t>
  </si>
  <si>
    <t>※税金発生時は税額を必ず記載してください。</t>
  </si>
  <si>
    <t>※地区協議会で今まで使用している領収書様式で</t>
  </si>
  <si>
    <t>　構いませんが、上記記載事項が守られているかご確認をお願いします。</t>
  </si>
  <si>
    <t>※税金発生時は住所を必ず記載してください。</t>
  </si>
  <si>
    <t>令和６年度公益財団法人日本スポーツ協会公認スポーツ指導者
（空手道コーチ１・２）更新研修会収支計算書</t>
  </si>
  <si>
    <t xml:space="preserve">    2024　年　7月　　日</t>
  </si>
  <si>
    <t xml:space="preserve"> 　但し　令和６年度●●地区協議会　空手道コーチ1・2更新義務研修会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</si>
</sst>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0&quot; 人&quot;"/>
    <numFmt numFmtId="181" formatCode="#,##0;[Red]#,##0"/>
    <numFmt numFmtId="182" formatCode="#,##0&quot;円&quot;"/>
    <numFmt numFmtId="183" formatCode="General&quot;％&quot;"/>
    <numFmt numFmtId="184" formatCode="#,##0_ 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u val="single"/>
      <sz val="12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u val="single"/>
      <sz val="11"/>
      <name val="ＭＳ Ｐ明朝"/>
      <family val="1"/>
    </font>
    <font>
      <b/>
      <sz val="12"/>
      <name val="ＭＳ Ｐゴシック"/>
      <family val="3"/>
    </font>
    <font>
      <sz val="12"/>
      <name val="ＭＳ 明朝"/>
      <family val="1"/>
    </font>
    <font>
      <sz val="16"/>
      <name val="Arial Black"/>
      <family val="2"/>
    </font>
    <font>
      <sz val="16"/>
      <name val="ＭＳ Ｐ明朝"/>
      <family val="1"/>
    </font>
    <font>
      <sz val="20"/>
      <name val="ＭＳ Ｐ明朝"/>
      <family val="1"/>
    </font>
    <font>
      <sz val="18"/>
      <name val="ＭＳ Ｐ明朝"/>
      <family val="1"/>
    </font>
    <font>
      <b/>
      <sz val="22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HGPｺﾞｼｯｸM"/>
      <family val="3"/>
    </font>
    <font>
      <sz val="18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HGPｺﾞｼｯｸM"/>
      <family val="3"/>
    </font>
    <font>
      <sz val="18"/>
      <color theme="1"/>
      <name val="Calibri"/>
      <family val="3"/>
    </font>
    <font>
      <b/>
      <sz val="18"/>
      <color theme="1"/>
      <name val="Calibri"/>
      <family val="3"/>
    </font>
    <font>
      <b/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dashed"/>
    </border>
    <border>
      <left/>
      <right style="medium"/>
      <top/>
      <bottom style="dashed"/>
    </border>
    <border>
      <left/>
      <right/>
      <top/>
      <bottom style="dashed"/>
    </border>
    <border>
      <left style="medium"/>
      <right/>
      <top style="dashed"/>
      <bottom style="dashed"/>
    </border>
    <border>
      <left/>
      <right/>
      <top style="dashed"/>
      <bottom style="dashed"/>
    </border>
    <border>
      <left/>
      <right style="medium"/>
      <top style="dashed"/>
      <bottom style="dashed"/>
    </border>
    <border>
      <left style="medium"/>
      <right/>
      <top/>
      <bottom/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3" fontId="6" fillId="0" borderId="11" xfId="0" applyNumberFormat="1" applyFont="1" applyBorder="1" applyAlignment="1">
      <alignment horizontal="righ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/>
    </xf>
    <xf numFmtId="0" fontId="4" fillId="0" borderId="14" xfId="0" applyNumberFormat="1" applyFont="1" applyBorder="1" applyAlignment="1">
      <alignment horizontal="left"/>
    </xf>
    <xf numFmtId="0" fontId="4" fillId="0" borderId="13" xfId="0" applyNumberFormat="1" applyFont="1" applyBorder="1" applyAlignment="1">
      <alignment horizontal="left"/>
    </xf>
    <xf numFmtId="3" fontId="6" fillId="0" borderId="11" xfId="0" applyNumberFormat="1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9" fillId="0" borderId="0" xfId="0" applyFont="1" applyAlignment="1">
      <alignment horizontal="right" vertical="center"/>
    </xf>
    <xf numFmtId="0" fontId="4" fillId="0" borderId="11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20" xfId="0" applyNumberFormat="1" applyFont="1" applyBorder="1" applyAlignment="1">
      <alignment horizontal="left"/>
    </xf>
    <xf numFmtId="0" fontId="5" fillId="0" borderId="21" xfId="0" applyFont="1" applyBorder="1" applyAlignment="1">
      <alignment/>
    </xf>
    <xf numFmtId="3" fontId="6" fillId="33" borderId="11" xfId="0" applyNumberFormat="1" applyFont="1" applyFill="1" applyBorder="1" applyAlignment="1">
      <alignment horizontal="right"/>
    </xf>
    <xf numFmtId="180" fontId="4" fillId="0" borderId="22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180" fontId="4" fillId="0" borderId="23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180" fontId="4" fillId="0" borderId="18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180" fontId="11" fillId="33" borderId="10" xfId="0" applyNumberFormat="1" applyFont="1" applyFill="1" applyBorder="1" applyAlignment="1">
      <alignment horizontal="center" vertical="center"/>
    </xf>
    <xf numFmtId="3" fontId="11" fillId="33" borderId="11" xfId="0" applyNumberFormat="1" applyFont="1" applyFill="1" applyBorder="1" applyAlignment="1">
      <alignment horizontal="right" vertical="center"/>
    </xf>
    <xf numFmtId="0" fontId="11" fillId="0" borderId="11" xfId="0" applyFont="1" applyBorder="1" applyAlignment="1">
      <alignment vertical="center"/>
    </xf>
    <xf numFmtId="3" fontId="6" fillId="33" borderId="20" xfId="0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38" fontId="10" fillId="34" borderId="24" xfId="0" applyNumberFormat="1" applyFont="1" applyFill="1" applyBorder="1" applyAlignment="1">
      <alignment horizontal="right" shrinkToFit="1"/>
    </xf>
    <xf numFmtId="181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13" fillId="0" borderId="25" xfId="0" applyNumberFormat="1" applyFont="1" applyBorder="1" applyAlignment="1">
      <alignment horizontal="right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181" fontId="5" fillId="0" borderId="29" xfId="0" applyNumberFormat="1" applyFont="1" applyBorder="1" applyAlignment="1">
      <alignment/>
    </xf>
    <xf numFmtId="0" fontId="15" fillId="0" borderId="29" xfId="0" applyFont="1" applyBorder="1" applyAlignment="1">
      <alignment/>
    </xf>
    <xf numFmtId="0" fontId="15" fillId="0" borderId="30" xfId="0" applyFont="1" applyBorder="1" applyAlignment="1">
      <alignment/>
    </xf>
    <xf numFmtId="0" fontId="5" fillId="0" borderId="31" xfId="0" applyFont="1" applyBorder="1" applyAlignment="1">
      <alignment horizontal="left"/>
    </xf>
    <xf numFmtId="0" fontId="1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3" fillId="0" borderId="33" xfId="0" applyFont="1" applyBorder="1" applyAlignment="1">
      <alignment/>
    </xf>
    <xf numFmtId="0" fontId="15" fillId="0" borderId="33" xfId="0" applyFont="1" applyBorder="1" applyAlignment="1">
      <alignment/>
    </xf>
    <xf numFmtId="0" fontId="5" fillId="0" borderId="34" xfId="0" applyFont="1" applyBorder="1" applyAlignment="1">
      <alignment/>
    </xf>
    <xf numFmtId="56" fontId="5" fillId="0" borderId="35" xfId="0" applyNumberFormat="1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5" xfId="0" applyFont="1" applyBorder="1" applyAlignment="1">
      <alignment horizontal="right"/>
    </xf>
    <xf numFmtId="181" fontId="5" fillId="0" borderId="35" xfId="0" applyNumberFormat="1" applyFont="1" applyBorder="1" applyAlignment="1">
      <alignment/>
    </xf>
    <xf numFmtId="0" fontId="15" fillId="0" borderId="35" xfId="0" applyFont="1" applyBorder="1" applyAlignment="1">
      <alignment/>
    </xf>
    <xf numFmtId="0" fontId="15" fillId="0" borderId="36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0" xfId="0" applyFont="1" applyBorder="1" applyAlignment="1">
      <alignment/>
    </xf>
    <xf numFmtId="181" fontId="5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38" xfId="0" applyFont="1" applyBorder="1" applyAlignment="1">
      <alignment/>
    </xf>
    <xf numFmtId="0" fontId="5" fillId="0" borderId="37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0" fontId="5" fillId="0" borderId="38" xfId="0" applyFont="1" applyBorder="1" applyAlignment="1">
      <alignment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/>
    </xf>
    <xf numFmtId="38" fontId="5" fillId="0" borderId="0" xfId="50" applyFont="1" applyBorder="1" applyAlignment="1">
      <alignment/>
    </xf>
    <xf numFmtId="0" fontId="1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37" xfId="0" applyFont="1" applyBorder="1" applyAlignment="1">
      <alignment horizontal="left"/>
    </xf>
    <xf numFmtId="0" fontId="5" fillId="0" borderId="0" xfId="50" applyNumberFormat="1" applyFont="1" applyBorder="1" applyAlignment="1">
      <alignment horizontal="center"/>
    </xf>
    <xf numFmtId="38" fontId="5" fillId="0" borderId="0" xfId="50" applyFont="1" applyBorder="1" applyAlignment="1">
      <alignment horizontal="right"/>
    </xf>
    <xf numFmtId="49" fontId="5" fillId="0" borderId="37" xfId="0" applyNumberFormat="1" applyFont="1" applyBorder="1" applyAlignment="1">
      <alignment horizontal="center"/>
    </xf>
    <xf numFmtId="181" fontId="5" fillId="0" borderId="0" xfId="0" applyNumberFormat="1" applyFont="1" applyBorder="1" applyAlignment="1">
      <alignment horizontal="center"/>
    </xf>
    <xf numFmtId="38" fontId="5" fillId="0" borderId="39" xfId="0" applyNumberFormat="1" applyFont="1" applyBorder="1" applyAlignment="1">
      <alignment/>
    </xf>
    <xf numFmtId="0" fontId="5" fillId="0" borderId="40" xfId="0" applyFont="1" applyBorder="1" applyAlignment="1">
      <alignment/>
    </xf>
    <xf numFmtId="49" fontId="5" fillId="0" borderId="37" xfId="0" applyNumberFormat="1" applyFont="1" applyBorder="1" applyAlignment="1">
      <alignment horizontal="left"/>
    </xf>
    <xf numFmtId="0" fontId="15" fillId="0" borderId="0" xfId="0" applyFont="1" applyBorder="1" applyAlignment="1">
      <alignment horizontal="right"/>
    </xf>
    <xf numFmtId="0" fontId="5" fillId="0" borderId="41" xfId="0" applyFont="1" applyBorder="1" applyAlignment="1">
      <alignment/>
    </xf>
    <xf numFmtId="0" fontId="5" fillId="0" borderId="39" xfId="0" applyFont="1" applyBorder="1" applyAlignment="1">
      <alignment/>
    </xf>
    <xf numFmtId="181" fontId="5" fillId="0" borderId="39" xfId="0" applyNumberFormat="1" applyFont="1" applyBorder="1" applyAlignment="1">
      <alignment/>
    </xf>
    <xf numFmtId="0" fontId="5" fillId="0" borderId="39" xfId="0" applyFont="1" applyBorder="1" applyAlignment="1">
      <alignment horizontal="center"/>
    </xf>
    <xf numFmtId="3" fontId="5" fillId="0" borderId="39" xfId="0" applyNumberFormat="1" applyFont="1" applyBorder="1" applyAlignment="1">
      <alignment/>
    </xf>
    <xf numFmtId="0" fontId="5" fillId="0" borderId="42" xfId="0" applyFont="1" applyBorder="1" applyAlignment="1">
      <alignment horizontal="left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left"/>
    </xf>
    <xf numFmtId="181" fontId="5" fillId="0" borderId="13" xfId="0" applyNumberFormat="1" applyFont="1" applyBorder="1" applyAlignment="1">
      <alignment/>
    </xf>
    <xf numFmtId="38" fontId="5" fillId="0" borderId="13" xfId="5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42" xfId="0" applyFont="1" applyBorder="1" applyAlignment="1">
      <alignment/>
    </xf>
    <xf numFmtId="3" fontId="5" fillId="0" borderId="13" xfId="0" applyNumberFormat="1" applyFont="1" applyBorder="1" applyAlignment="1">
      <alignment horizontal="center"/>
    </xf>
    <xf numFmtId="181" fontId="5" fillId="0" borderId="13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/>
    </xf>
    <xf numFmtId="0" fontId="9" fillId="0" borderId="37" xfId="0" applyFont="1" applyBorder="1" applyAlignment="1">
      <alignment/>
    </xf>
    <xf numFmtId="0" fontId="9" fillId="0" borderId="0" xfId="0" applyFont="1" applyBorder="1" applyAlignment="1">
      <alignment/>
    </xf>
    <xf numFmtId="181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37" xfId="0" applyFont="1" applyBorder="1" applyAlignment="1">
      <alignment horizontal="left"/>
    </xf>
    <xf numFmtId="0" fontId="9" fillId="0" borderId="37" xfId="0" applyFont="1" applyBorder="1" applyAlignment="1">
      <alignment/>
    </xf>
    <xf numFmtId="0" fontId="0" fillId="0" borderId="38" xfId="0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37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/>
    </xf>
    <xf numFmtId="181" fontId="4" fillId="0" borderId="45" xfId="0" applyNumberFormat="1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181" fontId="0" fillId="0" borderId="0" xfId="0" applyNumberFormat="1" applyBorder="1" applyAlignment="1">
      <alignment/>
    </xf>
    <xf numFmtId="181" fontId="0" fillId="0" borderId="0" xfId="0" applyNumberFormat="1" applyAlignment="1">
      <alignment/>
    </xf>
    <xf numFmtId="3" fontId="11" fillId="0" borderId="26" xfId="0" applyNumberFormat="1" applyFont="1" applyBorder="1" applyAlignment="1">
      <alignment horizontal="left" vertical="center"/>
    </xf>
    <xf numFmtId="3" fontId="4" fillId="33" borderId="20" xfId="0" applyNumberFormat="1" applyFont="1" applyFill="1" applyBorder="1" applyAlignment="1">
      <alignment horizontal="right" vertical="center"/>
    </xf>
    <xf numFmtId="3" fontId="4" fillId="33" borderId="19" xfId="0" applyNumberFormat="1" applyFont="1" applyFill="1" applyBorder="1" applyAlignment="1">
      <alignment horizontal="right" vertical="center"/>
    </xf>
    <xf numFmtId="3" fontId="4" fillId="33" borderId="16" xfId="0" applyNumberFormat="1" applyFont="1" applyFill="1" applyBorder="1" applyAlignment="1">
      <alignment horizontal="right" vertical="center"/>
    </xf>
    <xf numFmtId="0" fontId="4" fillId="0" borderId="1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54" fillId="0" borderId="0" xfId="0" applyFont="1" applyAlignment="1">
      <alignment vertical="center"/>
    </xf>
    <xf numFmtId="182" fontId="55" fillId="0" borderId="47" xfId="0" applyNumberFormat="1" applyFont="1" applyBorder="1" applyAlignment="1">
      <alignment vertical="center"/>
    </xf>
    <xf numFmtId="183" fontId="56" fillId="33" borderId="47" xfId="0" applyNumberFormat="1" applyFont="1" applyFill="1" applyBorder="1" applyAlignment="1">
      <alignment vertical="center"/>
    </xf>
    <xf numFmtId="182" fontId="55" fillId="33" borderId="47" xfId="0" applyNumberFormat="1" applyFont="1" applyFill="1" applyBorder="1" applyAlignment="1">
      <alignment vertical="center"/>
    </xf>
    <xf numFmtId="182" fontId="55" fillId="33" borderId="0" xfId="0" applyNumberFormat="1" applyFont="1" applyFill="1" applyAlignment="1">
      <alignment vertical="center"/>
    </xf>
    <xf numFmtId="0" fontId="0" fillId="0" borderId="48" xfId="0" applyBorder="1" applyAlignment="1">
      <alignment/>
    </xf>
    <xf numFmtId="184" fontId="0" fillId="0" borderId="48" xfId="0" applyNumberFormat="1" applyBorder="1" applyAlignment="1">
      <alignment/>
    </xf>
    <xf numFmtId="0" fontId="0" fillId="0" borderId="49" xfId="0" applyBorder="1" applyAlignment="1">
      <alignment/>
    </xf>
    <xf numFmtId="184" fontId="0" fillId="0" borderId="49" xfId="0" applyNumberFormat="1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11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57" fillId="34" borderId="28" xfId="0" applyFont="1" applyFill="1" applyBorder="1" applyAlignment="1">
      <alignment/>
    </xf>
    <xf numFmtId="0" fontId="57" fillId="34" borderId="29" xfId="0" applyFont="1" applyFill="1" applyBorder="1" applyAlignment="1">
      <alignment/>
    </xf>
    <xf numFmtId="0" fontId="57" fillId="34" borderId="30" xfId="0" applyFont="1" applyFill="1" applyBorder="1" applyAlignment="1">
      <alignment/>
    </xf>
    <xf numFmtId="0" fontId="57" fillId="34" borderId="37" xfId="0" applyFont="1" applyFill="1" applyBorder="1" applyAlignment="1">
      <alignment/>
    </xf>
    <xf numFmtId="0" fontId="57" fillId="34" borderId="0" xfId="0" applyFont="1" applyFill="1" applyBorder="1" applyAlignment="1">
      <alignment/>
    </xf>
    <xf numFmtId="0" fontId="57" fillId="34" borderId="38" xfId="0" applyFont="1" applyFill="1" applyBorder="1" applyAlignment="1">
      <alignment/>
    </xf>
    <xf numFmtId="0" fontId="57" fillId="34" borderId="44" xfId="0" applyFont="1" applyFill="1" applyBorder="1" applyAlignment="1">
      <alignment/>
    </xf>
    <xf numFmtId="0" fontId="57" fillId="34" borderId="45" xfId="0" applyFont="1" applyFill="1" applyBorder="1" applyAlignment="1">
      <alignment/>
    </xf>
    <xf numFmtId="0" fontId="57" fillId="34" borderId="46" xfId="0" applyFont="1" applyFill="1" applyBorder="1" applyAlignment="1">
      <alignment/>
    </xf>
    <xf numFmtId="0" fontId="0" fillId="34" borderId="29" xfId="0" applyFont="1" applyFill="1" applyBorder="1" applyAlignment="1">
      <alignment/>
    </xf>
    <xf numFmtId="0" fontId="0" fillId="0" borderId="29" xfId="0" applyFont="1" applyBorder="1" applyAlignment="1">
      <alignment/>
    </xf>
    <xf numFmtId="0" fontId="0" fillId="3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39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4" fillId="0" borderId="39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9" fillId="0" borderId="3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1" fillId="0" borderId="29" xfId="0" applyFont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9" fillId="0" borderId="0" xfId="0" applyFont="1" applyBorder="1" applyAlignment="1">
      <alignment/>
    </xf>
    <xf numFmtId="181" fontId="9" fillId="0" borderId="37" xfId="0" applyNumberFormat="1" applyFont="1" applyBorder="1" applyAlignment="1">
      <alignment horizontal="center"/>
    </xf>
    <xf numFmtId="181" fontId="9" fillId="0" borderId="0" xfId="0" applyNumberFormat="1" applyFont="1" applyBorder="1" applyAlignment="1">
      <alignment horizontal="center"/>
    </xf>
    <xf numFmtId="181" fontId="12" fillId="0" borderId="0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5" fontId="14" fillId="0" borderId="26" xfId="0" applyNumberFormat="1" applyFont="1" applyBorder="1" applyAlignment="1">
      <alignment horizontal="right" vertical="center"/>
    </xf>
    <xf numFmtId="0" fontId="5" fillId="0" borderId="31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15" fillId="0" borderId="33" xfId="0" applyFont="1" applyBorder="1" applyAlignment="1">
      <alignment horizontal="left"/>
    </xf>
    <xf numFmtId="0" fontId="5" fillId="0" borderId="33" xfId="0" applyFont="1" applyBorder="1" applyAlignment="1">
      <alignment horizontal="center"/>
    </xf>
    <xf numFmtId="0" fontId="5" fillId="0" borderId="0" xfId="0" applyFont="1" applyBorder="1" applyAlignment="1">
      <alignment horizontal="left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581025</xdr:colOff>
      <xdr:row>11</xdr:row>
      <xdr:rowOff>85725</xdr:rowOff>
    </xdr:from>
    <xdr:to>
      <xdr:col>13</xdr:col>
      <xdr:colOff>133350</xdr:colOff>
      <xdr:row>23</xdr:row>
      <xdr:rowOff>9525</xdr:rowOff>
    </xdr:to>
    <xdr:sp>
      <xdr:nvSpPr>
        <xdr:cNvPr id="1" name="左中かっこ 1"/>
        <xdr:cNvSpPr>
          <a:spLocks/>
        </xdr:cNvSpPr>
      </xdr:nvSpPr>
      <xdr:spPr>
        <a:xfrm>
          <a:off x="6610350" y="2571750"/>
          <a:ext cx="238125" cy="2228850"/>
        </a:xfrm>
        <a:prstGeom prst="leftBrace">
          <a:avLst>
            <a:gd name="adj1" fmla="val -46819"/>
            <a:gd name="adj2" fmla="val -41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view="pageBreakPreview" zoomScaleSheetLayoutView="100" zoomScalePageLayoutView="0" workbookViewId="0" topLeftCell="A19">
      <selection activeCell="A4" sqref="A4"/>
    </sheetView>
  </sheetViews>
  <sheetFormatPr defaultColWidth="9.00390625" defaultRowHeight="13.5"/>
  <cols>
    <col min="1" max="1" width="3.625" style="0" customWidth="1"/>
    <col min="2" max="2" width="4.375" style="0" customWidth="1"/>
    <col min="3" max="3" width="14.625" style="0" customWidth="1"/>
    <col min="4" max="4" width="10.50390625" style="0" customWidth="1"/>
    <col min="5" max="5" width="13.75390625" style="0" customWidth="1"/>
    <col min="6" max="6" width="49.25390625" style="0" customWidth="1"/>
  </cols>
  <sheetData>
    <row r="1" ht="14.25">
      <c r="F1" s="31"/>
    </row>
    <row r="2" spans="1:6" ht="15" customHeight="1">
      <c r="A2" s="165" t="s">
        <v>112</v>
      </c>
      <c r="B2" s="166"/>
      <c r="C2" s="166"/>
      <c r="D2" s="166"/>
      <c r="E2" s="166"/>
      <c r="F2" s="166"/>
    </row>
    <row r="3" spans="1:6" ht="18" customHeight="1">
      <c r="A3" s="166"/>
      <c r="B3" s="166"/>
      <c r="C3" s="166"/>
      <c r="D3" s="166"/>
      <c r="E3" s="166"/>
      <c r="F3" s="166"/>
    </row>
    <row r="4" spans="1:6" ht="14.25" customHeight="1">
      <c r="A4" s="2"/>
      <c r="B4" s="1"/>
      <c r="C4" s="1"/>
      <c r="D4" s="1"/>
      <c r="E4" s="1"/>
      <c r="F4" s="1"/>
    </row>
    <row r="5" spans="1:6" ht="21" customHeight="1">
      <c r="A5" s="167" t="s">
        <v>21</v>
      </c>
      <c r="B5" s="168"/>
      <c r="C5" s="168"/>
      <c r="D5" s="168"/>
      <c r="E5" s="167" t="s">
        <v>29</v>
      </c>
      <c r="F5" s="168"/>
    </row>
    <row r="6" spans="1:6" ht="13.5">
      <c r="A6" s="3"/>
      <c r="B6" s="3"/>
      <c r="C6" s="3"/>
      <c r="D6" s="3"/>
      <c r="E6" s="3"/>
      <c r="F6" s="4"/>
    </row>
    <row r="7" spans="1:6" ht="14.25">
      <c r="A7" s="3"/>
      <c r="B7" s="5" t="s">
        <v>23</v>
      </c>
      <c r="C7" s="5"/>
      <c r="D7" s="5"/>
      <c r="E7" s="3"/>
      <c r="F7" s="3"/>
    </row>
    <row r="8" spans="1:6" ht="18" customHeight="1">
      <c r="A8" s="169" t="s">
        <v>24</v>
      </c>
      <c r="B8" s="170"/>
      <c r="C8" s="171"/>
      <c r="D8" s="6" t="s">
        <v>1</v>
      </c>
      <c r="E8" s="7" t="s">
        <v>25</v>
      </c>
      <c r="F8" s="7" t="s">
        <v>67</v>
      </c>
    </row>
    <row r="9" spans="1:7" ht="23.25" customHeight="1">
      <c r="A9" s="178" t="s">
        <v>0</v>
      </c>
      <c r="B9" s="179"/>
      <c r="C9" s="180"/>
      <c r="D9" s="37"/>
      <c r="E9" s="129">
        <f>D9*16800</f>
        <v>0</v>
      </c>
      <c r="F9" s="38"/>
      <c r="G9" t="s">
        <v>33</v>
      </c>
    </row>
    <row r="10" spans="1:6" ht="23.25" customHeight="1">
      <c r="A10" s="172"/>
      <c r="B10" s="173"/>
      <c r="C10" s="174"/>
      <c r="D10" s="39"/>
      <c r="E10" s="130">
        <f aca="true" t="shared" si="0" ref="E10:E16">D10*16800</f>
        <v>0</v>
      </c>
      <c r="F10" s="40"/>
    </row>
    <row r="11" spans="1:6" ht="23.25" customHeight="1">
      <c r="A11" s="172"/>
      <c r="B11" s="173"/>
      <c r="C11" s="174"/>
      <c r="D11" s="39"/>
      <c r="E11" s="130">
        <f t="shared" si="0"/>
        <v>0</v>
      </c>
      <c r="F11" s="40"/>
    </row>
    <row r="12" spans="1:6" ht="23.25" customHeight="1">
      <c r="A12" s="172"/>
      <c r="B12" s="173"/>
      <c r="C12" s="174"/>
      <c r="D12" s="39"/>
      <c r="E12" s="130">
        <f t="shared" si="0"/>
        <v>0</v>
      </c>
      <c r="F12" s="40"/>
    </row>
    <row r="13" spans="1:6" ht="23.25" customHeight="1">
      <c r="A13" s="172"/>
      <c r="B13" s="173"/>
      <c r="C13" s="174"/>
      <c r="D13" s="39"/>
      <c r="E13" s="130">
        <f t="shared" si="0"/>
        <v>0</v>
      </c>
      <c r="F13" s="40"/>
    </row>
    <row r="14" spans="1:6" ht="23.25" customHeight="1">
      <c r="A14" s="172"/>
      <c r="B14" s="173"/>
      <c r="C14" s="174"/>
      <c r="D14" s="39"/>
      <c r="E14" s="130">
        <f t="shared" si="0"/>
        <v>0</v>
      </c>
      <c r="F14" s="40"/>
    </row>
    <row r="15" spans="1:6" ht="23.25" customHeight="1">
      <c r="A15" s="172"/>
      <c r="B15" s="173"/>
      <c r="C15" s="174"/>
      <c r="D15" s="39"/>
      <c r="E15" s="130">
        <f t="shared" si="0"/>
        <v>0</v>
      </c>
      <c r="F15" s="40"/>
    </row>
    <row r="16" spans="1:6" ht="23.25" customHeight="1">
      <c r="A16" s="175"/>
      <c r="B16" s="176"/>
      <c r="C16" s="177"/>
      <c r="D16" s="41"/>
      <c r="E16" s="131">
        <f t="shared" si="0"/>
        <v>0</v>
      </c>
      <c r="F16" s="42"/>
    </row>
    <row r="17" spans="1:6" ht="24" customHeight="1">
      <c r="A17" s="169" t="s">
        <v>19</v>
      </c>
      <c r="B17" s="170"/>
      <c r="C17" s="171"/>
      <c r="D17" s="43">
        <f>IF(SUM(D9:D16)=0,"",SUM(D9:D16))</f>
      </c>
      <c r="E17" s="44">
        <f>IF(SUM(E9:E16)=0,"",SUM(E9:E16))</f>
      </c>
      <c r="F17" s="45"/>
    </row>
    <row r="18" spans="1:6" ht="21.75" customHeight="1">
      <c r="A18" s="9"/>
      <c r="B18" s="9"/>
      <c r="C18" s="9"/>
      <c r="D18" s="9"/>
      <c r="E18" s="3"/>
      <c r="F18" s="4"/>
    </row>
    <row r="19" spans="1:6" ht="18.75" customHeight="1">
      <c r="A19" s="181" t="s">
        <v>26</v>
      </c>
      <c r="B19" s="181"/>
      <c r="C19" s="181"/>
      <c r="D19" s="10"/>
      <c r="E19" s="3"/>
      <c r="F19" s="3"/>
    </row>
    <row r="20" spans="1:6" ht="18" customHeight="1">
      <c r="A20" s="169" t="s">
        <v>2</v>
      </c>
      <c r="B20" s="170"/>
      <c r="C20" s="170"/>
      <c r="D20" s="171"/>
      <c r="E20" s="7" t="s">
        <v>25</v>
      </c>
      <c r="F20" s="11" t="s">
        <v>22</v>
      </c>
    </row>
    <row r="21" spans="1:6" ht="24" customHeight="1">
      <c r="A21" s="182" t="s">
        <v>3</v>
      </c>
      <c r="B21" s="183"/>
      <c r="C21" s="183"/>
      <c r="D21" s="14"/>
      <c r="E21" s="36">
        <v>10000</v>
      </c>
      <c r="F21" s="8"/>
    </row>
    <row r="22" spans="1:6" ht="24" customHeight="1">
      <c r="A22" s="182" t="s">
        <v>4</v>
      </c>
      <c r="B22" s="183"/>
      <c r="C22" s="183"/>
      <c r="D22" s="14"/>
      <c r="E22" s="36">
        <f>IF(D17="","",D17*1000)</f>
      </c>
      <c r="F22" s="34" t="str">
        <f>CONCATENATE("@１，０００円　× ",D17," 名")</f>
        <v>@１，０００円　×  名</v>
      </c>
    </row>
    <row r="23" spans="1:6" ht="24" customHeight="1">
      <c r="A23" s="16" t="s">
        <v>5</v>
      </c>
      <c r="B23" s="13"/>
      <c r="C23" s="13"/>
      <c r="D23" s="14"/>
      <c r="E23" s="36">
        <f>SUM(E24,E27:E29)</f>
        <v>0</v>
      </c>
      <c r="F23" s="11"/>
    </row>
    <row r="24" spans="1:7" ht="24" customHeight="1">
      <c r="A24" s="17"/>
      <c r="B24" s="18" t="s">
        <v>30</v>
      </c>
      <c r="C24" s="19"/>
      <c r="D24" s="132" t="s">
        <v>71</v>
      </c>
      <c r="E24" s="20"/>
      <c r="F24" s="21" t="s">
        <v>72</v>
      </c>
      <c r="G24" t="s">
        <v>34</v>
      </c>
    </row>
    <row r="25" spans="1:7" ht="24" customHeight="1">
      <c r="A25" s="22"/>
      <c r="B25" s="22"/>
      <c r="C25" s="23" t="s">
        <v>28</v>
      </c>
      <c r="D25" s="24" t="s">
        <v>31</v>
      </c>
      <c r="E25" s="15"/>
      <c r="F25" s="32" t="s">
        <v>69</v>
      </c>
      <c r="G25" s="133" t="s">
        <v>73</v>
      </c>
    </row>
    <row r="26" spans="1:7" ht="24" customHeight="1">
      <c r="A26" s="25"/>
      <c r="B26" s="33"/>
      <c r="C26" s="12" t="s">
        <v>6</v>
      </c>
      <c r="D26" s="14" t="s">
        <v>32</v>
      </c>
      <c r="E26" s="15"/>
      <c r="F26" s="32" t="s">
        <v>70</v>
      </c>
      <c r="G26" s="133" t="s">
        <v>73</v>
      </c>
    </row>
    <row r="27" spans="1:6" ht="24" customHeight="1">
      <c r="A27" s="25"/>
      <c r="B27" s="13" t="s">
        <v>7</v>
      </c>
      <c r="C27" s="13"/>
      <c r="D27" s="14"/>
      <c r="E27" s="15"/>
      <c r="F27" s="32" t="s">
        <v>66</v>
      </c>
    </row>
    <row r="28" spans="1:6" ht="24" customHeight="1">
      <c r="A28" s="25"/>
      <c r="B28" s="13" t="s">
        <v>8</v>
      </c>
      <c r="C28" s="13"/>
      <c r="D28" s="14"/>
      <c r="E28" s="26"/>
      <c r="F28" s="11"/>
    </row>
    <row r="29" spans="1:6" ht="24" customHeight="1">
      <c r="A29" s="27"/>
      <c r="B29" s="28" t="s">
        <v>9</v>
      </c>
      <c r="C29" s="28"/>
      <c r="D29" s="29"/>
      <c r="E29" s="15"/>
      <c r="F29" s="11" t="s">
        <v>27</v>
      </c>
    </row>
    <row r="30" spans="1:7" ht="24" customHeight="1">
      <c r="A30" s="16" t="s">
        <v>10</v>
      </c>
      <c r="B30" s="13"/>
      <c r="C30" s="13"/>
      <c r="D30" s="14"/>
      <c r="E30" s="36">
        <f>IF(SUM(E31)&gt;50000,50000,SUM(E31))</f>
        <v>0</v>
      </c>
      <c r="F30" s="8"/>
      <c r="G30" t="s">
        <v>35</v>
      </c>
    </row>
    <row r="31" spans="1:6" ht="23.25" customHeight="1">
      <c r="A31" s="21"/>
      <c r="B31" s="13" t="s">
        <v>11</v>
      </c>
      <c r="C31" s="13"/>
      <c r="D31" s="14"/>
      <c r="E31" s="15"/>
      <c r="F31" s="8"/>
    </row>
    <row r="32" spans="1:7" ht="24" customHeight="1">
      <c r="A32" s="16" t="s">
        <v>12</v>
      </c>
      <c r="B32" s="13"/>
      <c r="C32" s="13"/>
      <c r="D32" s="14"/>
      <c r="E32" s="36">
        <f>IF(SUM(E33:E34)&gt;50000,50000,SUM(E33:E34))</f>
        <v>0</v>
      </c>
      <c r="F32" s="8"/>
      <c r="G32" t="s">
        <v>35</v>
      </c>
    </row>
    <row r="33" spans="1:6" ht="24" customHeight="1">
      <c r="A33" s="30"/>
      <c r="B33" s="12" t="s">
        <v>13</v>
      </c>
      <c r="C33" s="13"/>
      <c r="D33" s="14"/>
      <c r="E33" s="15"/>
      <c r="F33" s="8"/>
    </row>
    <row r="34" spans="1:6" ht="24" customHeight="1">
      <c r="A34" s="30"/>
      <c r="B34" s="12" t="s">
        <v>14</v>
      </c>
      <c r="C34" s="13"/>
      <c r="D34" s="14"/>
      <c r="E34" s="15"/>
      <c r="F34" s="8"/>
    </row>
    <row r="35" spans="1:6" ht="23.25" customHeight="1">
      <c r="A35" s="16" t="s">
        <v>15</v>
      </c>
      <c r="B35" s="13"/>
      <c r="C35" s="13"/>
      <c r="D35" s="14"/>
      <c r="E35" s="36">
        <v>10000</v>
      </c>
      <c r="F35" s="8"/>
    </row>
    <row r="36" spans="1:6" ht="24" customHeight="1">
      <c r="A36" s="21"/>
      <c r="B36" s="13" t="s">
        <v>16</v>
      </c>
      <c r="C36" s="13"/>
      <c r="D36" s="14"/>
      <c r="E36" s="36">
        <v>10000</v>
      </c>
      <c r="F36" s="8"/>
    </row>
    <row r="37" spans="1:6" ht="23.25" customHeight="1" thickBot="1">
      <c r="A37" s="169" t="s">
        <v>17</v>
      </c>
      <c r="B37" s="170"/>
      <c r="C37" s="170"/>
      <c r="D37" s="171"/>
      <c r="E37" s="46">
        <f>SUM(E35,E32,E30,E23,E22,E21)</f>
        <v>20000</v>
      </c>
      <c r="F37" s="8"/>
    </row>
    <row r="38" spans="1:6" ht="24" customHeight="1" thickBot="1" thickTop="1">
      <c r="A38" s="169" t="s">
        <v>18</v>
      </c>
      <c r="B38" s="170"/>
      <c r="C38" s="170"/>
      <c r="D38" s="170"/>
      <c r="E38" s="48">
        <f>_xlfn.IFERROR(E17-E37,"")</f>
      </c>
      <c r="F38" s="29"/>
    </row>
    <row r="39" spans="1:6" ht="20.25" customHeight="1" thickTop="1">
      <c r="A39" s="35" t="s">
        <v>20</v>
      </c>
      <c r="B39" s="35"/>
      <c r="C39" s="35"/>
      <c r="D39" s="35"/>
      <c r="E39" s="47"/>
      <c r="F39" s="35"/>
    </row>
    <row r="40" spans="1:6" ht="13.5">
      <c r="A40" s="3"/>
      <c r="B40" s="3"/>
      <c r="C40" s="3"/>
      <c r="D40" s="3"/>
      <c r="E40" s="3"/>
      <c r="F40" s="3"/>
    </row>
    <row r="42" ht="13.5">
      <c r="E42" s="1"/>
    </row>
  </sheetData>
  <sheetProtection/>
  <mergeCells count="19">
    <mergeCell ref="A22:C22"/>
    <mergeCell ref="A37:D37"/>
    <mergeCell ref="A38:D38"/>
    <mergeCell ref="A10:C10"/>
    <mergeCell ref="A11:C11"/>
    <mergeCell ref="A12:C12"/>
    <mergeCell ref="A19:C19"/>
    <mergeCell ref="A20:D20"/>
    <mergeCell ref="A21:C21"/>
    <mergeCell ref="A2:F3"/>
    <mergeCell ref="A5:D5"/>
    <mergeCell ref="E5:F5"/>
    <mergeCell ref="A8:C8"/>
    <mergeCell ref="A15:C15"/>
    <mergeCell ref="A17:C17"/>
    <mergeCell ref="A16:C16"/>
    <mergeCell ref="A13:C13"/>
    <mergeCell ref="A14:C14"/>
    <mergeCell ref="A9:C9"/>
  </mergeCells>
  <dataValidations count="2">
    <dataValidation allowBlank="1" showInputMessage="1" showErrorMessage="1" imeMode="off" sqref="D9:E17"/>
    <dataValidation type="textLength" operator="equal" allowBlank="1" showInputMessage="1" showErrorMessage="1" sqref="E35:E37 E32 E30 E23 E21">
      <formula1>1000</formula1>
    </dataValidation>
  </dataValidations>
  <printOptions/>
  <pageMargins left="0.6299212598425197" right="0.35433070866141736" top="0.1968503937007874" bottom="0.7874015748031497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T44"/>
  <sheetViews>
    <sheetView view="pageBreakPreview" zoomScaleSheetLayoutView="100" zoomScalePageLayoutView="0" workbookViewId="0" topLeftCell="A1">
      <selection activeCell="A4" sqref="A4"/>
    </sheetView>
  </sheetViews>
  <sheetFormatPr defaultColWidth="9.00390625" defaultRowHeight="13.5"/>
  <cols>
    <col min="2" max="2" width="9.50390625" style="0" bestFit="1" customWidth="1"/>
    <col min="3" max="3" width="15.00390625" style="0" customWidth="1"/>
    <col min="4" max="4" width="3.375" style="0" customWidth="1"/>
    <col min="5" max="5" width="8.75390625" style="0" customWidth="1"/>
    <col min="6" max="6" width="3.00390625" style="0" customWidth="1"/>
    <col min="7" max="7" width="2.00390625" style="0" customWidth="1"/>
    <col min="8" max="8" width="3.375" style="127" customWidth="1"/>
    <col min="9" max="9" width="3.50390625" style="0" customWidth="1"/>
    <col min="10" max="10" width="7.625" style="50" customWidth="1"/>
    <col min="11" max="11" width="10.375" style="0" customWidth="1"/>
    <col min="12" max="12" width="3.625" style="0" customWidth="1"/>
  </cols>
  <sheetData>
    <row r="1" spans="1:11" ht="24">
      <c r="A1" s="192" t="s">
        <v>36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2" ht="14.25" thickBot="1">
      <c r="A2" s="9"/>
      <c r="B2" s="9"/>
      <c r="C2" s="9"/>
      <c r="D2" s="9"/>
      <c r="E2" s="9"/>
      <c r="F2" s="9"/>
      <c r="G2" s="9"/>
      <c r="H2" s="49"/>
      <c r="I2" s="50"/>
      <c r="K2" s="3" t="s">
        <v>62</v>
      </c>
      <c r="L2" t="s">
        <v>37</v>
      </c>
    </row>
    <row r="3" spans="1:19" ht="34.5" customHeight="1" thickBot="1">
      <c r="A3" s="193" t="s">
        <v>38</v>
      </c>
      <c r="B3" s="194"/>
      <c r="C3" s="51"/>
      <c r="D3" s="195">
        <f>K22</f>
        <v>22274</v>
      </c>
      <c r="E3" s="195"/>
      <c r="F3" s="195"/>
      <c r="G3" s="195"/>
      <c r="H3" s="195"/>
      <c r="I3" s="195"/>
      <c r="J3" s="128" t="s">
        <v>39</v>
      </c>
      <c r="K3" s="52"/>
      <c r="L3" s="53"/>
      <c r="N3" t="s">
        <v>93</v>
      </c>
      <c r="Q3" s="152" t="s">
        <v>98</v>
      </c>
      <c r="R3" s="153"/>
      <c r="S3" s="154"/>
    </row>
    <row r="4" spans="1:19" ht="16.5" customHeight="1">
      <c r="A4" s="54" t="s">
        <v>114</v>
      </c>
      <c r="B4" s="55"/>
      <c r="C4" s="55"/>
      <c r="D4" s="55"/>
      <c r="E4" s="55"/>
      <c r="F4" s="55"/>
      <c r="G4" s="55"/>
      <c r="H4" s="56"/>
      <c r="I4" s="57"/>
      <c r="J4" s="57"/>
      <c r="K4" s="57"/>
      <c r="L4" s="58"/>
      <c r="N4" t="s">
        <v>97</v>
      </c>
      <c r="Q4" s="155" t="s">
        <v>100</v>
      </c>
      <c r="R4" s="156"/>
      <c r="S4" s="157"/>
    </row>
    <row r="5" spans="1:19" ht="16.5" customHeight="1">
      <c r="A5" s="196" t="s">
        <v>63</v>
      </c>
      <c r="B5" s="197"/>
      <c r="C5" s="197"/>
      <c r="D5" s="198"/>
      <c r="E5" s="198"/>
      <c r="F5" s="198"/>
      <c r="G5" s="198"/>
      <c r="H5" s="198"/>
      <c r="I5" s="198"/>
      <c r="J5" s="198"/>
      <c r="K5" s="198"/>
      <c r="L5" s="60"/>
      <c r="Q5" s="155" t="s">
        <v>101</v>
      </c>
      <c r="R5" s="156"/>
      <c r="S5" s="157"/>
    </row>
    <row r="6" spans="1:19" ht="16.5" customHeight="1">
      <c r="A6" s="59" t="s">
        <v>40</v>
      </c>
      <c r="B6" s="61" t="s">
        <v>41</v>
      </c>
      <c r="C6" s="62"/>
      <c r="D6" s="199"/>
      <c r="E6" s="199"/>
      <c r="F6" s="199"/>
      <c r="G6" s="199"/>
      <c r="H6" s="199"/>
      <c r="I6" s="199"/>
      <c r="J6" s="63"/>
      <c r="K6" s="63"/>
      <c r="L6" s="60"/>
      <c r="Q6" s="155" t="s">
        <v>102</v>
      </c>
      <c r="R6" s="156"/>
      <c r="S6" s="157"/>
    </row>
    <row r="7" spans="1:20" ht="16.5" customHeight="1">
      <c r="A7" s="64" t="s">
        <v>42</v>
      </c>
      <c r="B7" s="65" t="s">
        <v>43</v>
      </c>
      <c r="C7" s="66"/>
      <c r="D7" s="66"/>
      <c r="E7" s="67"/>
      <c r="F7" s="66"/>
      <c r="G7" s="66"/>
      <c r="H7" s="68"/>
      <c r="I7" s="69"/>
      <c r="J7" s="67"/>
      <c r="K7" s="69"/>
      <c r="L7" s="70"/>
      <c r="Q7" s="155" t="s">
        <v>103</v>
      </c>
      <c r="R7" s="156"/>
      <c r="S7" s="157"/>
      <c r="T7" t="s">
        <v>108</v>
      </c>
    </row>
    <row r="8" spans="1:19" ht="14.25">
      <c r="A8" s="71"/>
      <c r="B8" s="72"/>
      <c r="C8" s="72"/>
      <c r="D8" s="72"/>
      <c r="E8" s="72"/>
      <c r="F8" s="72"/>
      <c r="G8" s="72"/>
      <c r="H8" s="73"/>
      <c r="I8" s="74"/>
      <c r="J8" s="74"/>
      <c r="K8" s="74"/>
      <c r="L8" s="75"/>
      <c r="Q8" s="155" t="s">
        <v>104</v>
      </c>
      <c r="R8" s="156"/>
      <c r="S8" s="157"/>
    </row>
    <row r="9" spans="1:20" ht="14.25" customHeight="1">
      <c r="A9" s="76"/>
      <c r="B9" s="72"/>
      <c r="C9" s="77"/>
      <c r="D9" s="200"/>
      <c r="E9" s="200"/>
      <c r="F9" s="200"/>
      <c r="G9" s="200"/>
      <c r="H9" s="200"/>
      <c r="I9" s="200"/>
      <c r="J9" s="77"/>
      <c r="K9" s="78"/>
      <c r="L9" s="79"/>
      <c r="Q9" s="155" t="s">
        <v>105</v>
      </c>
      <c r="R9" s="156"/>
      <c r="S9" s="157"/>
      <c r="T9" t="s">
        <v>111</v>
      </c>
    </row>
    <row r="10" spans="1:19" ht="14.25">
      <c r="A10" s="76"/>
      <c r="B10" s="72"/>
      <c r="C10" s="72"/>
      <c r="D10" s="72"/>
      <c r="E10" s="72"/>
      <c r="F10" s="72"/>
      <c r="G10" s="72"/>
      <c r="H10" s="73"/>
      <c r="I10" s="72"/>
      <c r="J10" s="72"/>
      <c r="K10" s="78"/>
      <c r="L10" s="79"/>
      <c r="Q10" s="155" t="s">
        <v>106</v>
      </c>
      <c r="R10" s="156"/>
      <c r="S10" s="157"/>
    </row>
    <row r="11" spans="1:19" ht="14.25">
      <c r="A11" s="71"/>
      <c r="B11" s="72"/>
      <c r="C11" s="80"/>
      <c r="D11" s="81"/>
      <c r="E11" s="81"/>
      <c r="F11" s="81"/>
      <c r="G11" s="82"/>
      <c r="H11" s="73"/>
      <c r="I11" s="72"/>
      <c r="J11" s="80"/>
      <c r="K11" s="83"/>
      <c r="L11" s="79"/>
      <c r="N11" t="s">
        <v>94</v>
      </c>
      <c r="Q11" s="155" t="s">
        <v>107</v>
      </c>
      <c r="R11" s="156"/>
      <c r="S11" s="157"/>
    </row>
    <row r="12" spans="1:19" ht="15" thickBot="1">
      <c r="A12" s="71" t="s">
        <v>59</v>
      </c>
      <c r="B12" s="72"/>
      <c r="C12" s="72" t="s">
        <v>60</v>
      </c>
      <c r="D12" s="72" t="s">
        <v>61</v>
      </c>
      <c r="E12" s="84" t="s">
        <v>60</v>
      </c>
      <c r="F12" s="72"/>
      <c r="G12" s="72"/>
      <c r="H12" s="73"/>
      <c r="I12" s="72"/>
      <c r="J12" s="77" t="s">
        <v>46</v>
      </c>
      <c r="K12" s="72"/>
      <c r="L12" s="79" t="s">
        <v>45</v>
      </c>
      <c r="N12" t="s">
        <v>95</v>
      </c>
      <c r="Q12" s="158"/>
      <c r="R12" s="159"/>
      <c r="S12" s="160"/>
    </row>
    <row r="13" spans="1:19" ht="14.25">
      <c r="A13" s="76"/>
      <c r="B13" s="85"/>
      <c r="C13" s="85"/>
      <c r="E13" s="85"/>
      <c r="F13" s="85"/>
      <c r="G13" s="85"/>
      <c r="H13" s="73"/>
      <c r="I13" s="72"/>
      <c r="J13" s="85"/>
      <c r="K13" s="78"/>
      <c r="L13" s="79"/>
      <c r="Q13" s="161" t="s">
        <v>109</v>
      </c>
      <c r="R13" s="162"/>
      <c r="S13" s="162"/>
    </row>
    <row r="14" spans="1:19" ht="14.25">
      <c r="A14" s="86"/>
      <c r="B14" s="72"/>
      <c r="C14" s="72"/>
      <c r="D14" s="72"/>
      <c r="E14" s="72"/>
      <c r="F14" s="72"/>
      <c r="G14" s="72"/>
      <c r="H14" s="73"/>
      <c r="I14" s="72"/>
      <c r="J14" s="72"/>
      <c r="K14" s="72"/>
      <c r="L14" s="79"/>
      <c r="Q14" s="163" t="s">
        <v>110</v>
      </c>
      <c r="R14" s="164"/>
      <c r="S14" s="164"/>
    </row>
    <row r="15" spans="1:12" ht="13.5" customHeight="1">
      <c r="A15" s="86"/>
      <c r="B15" s="77"/>
      <c r="C15" s="187"/>
      <c r="D15" s="187"/>
      <c r="E15" s="187"/>
      <c r="F15" s="187"/>
      <c r="G15" s="187"/>
      <c r="H15" s="187"/>
      <c r="I15" s="187"/>
      <c r="J15" s="187"/>
      <c r="K15" s="72"/>
      <c r="L15" s="79"/>
    </row>
    <row r="16" spans="1:14" ht="14.25">
      <c r="A16" s="86" t="s">
        <v>44</v>
      </c>
      <c r="B16" s="81" t="s">
        <v>68</v>
      </c>
      <c r="C16" s="87"/>
      <c r="D16" s="81"/>
      <c r="E16" s="88">
        <v>22274</v>
      </c>
      <c r="F16" s="81" t="s">
        <v>45</v>
      </c>
      <c r="G16" s="82"/>
      <c r="H16" s="73"/>
      <c r="I16" s="72"/>
      <c r="J16" s="80" t="s">
        <v>46</v>
      </c>
      <c r="K16" s="83">
        <v>22274</v>
      </c>
      <c r="L16" s="79" t="s">
        <v>45</v>
      </c>
      <c r="N16" t="s">
        <v>96</v>
      </c>
    </row>
    <row r="17" spans="1:12" ht="14.25">
      <c r="A17" s="89"/>
      <c r="B17" s="81"/>
      <c r="C17" s="87"/>
      <c r="D17" s="81"/>
      <c r="E17" s="81"/>
      <c r="F17" s="81"/>
      <c r="G17" s="87"/>
      <c r="H17" s="87"/>
      <c r="I17" s="87"/>
      <c r="J17" s="80"/>
      <c r="K17" s="83"/>
      <c r="L17" s="79"/>
    </row>
    <row r="18" spans="1:12" ht="14.25">
      <c r="A18" s="76"/>
      <c r="B18" s="85"/>
      <c r="C18" s="81"/>
      <c r="D18" s="85"/>
      <c r="E18" s="85"/>
      <c r="F18" s="85"/>
      <c r="G18" s="85"/>
      <c r="H18" s="90"/>
      <c r="I18" s="72"/>
      <c r="J18" s="72"/>
      <c r="K18" s="72"/>
      <c r="L18" s="79"/>
    </row>
    <row r="19" spans="1:12" ht="14.25">
      <c r="A19" s="71"/>
      <c r="B19" s="72"/>
      <c r="C19" s="85"/>
      <c r="E19" s="85"/>
      <c r="F19" s="72"/>
      <c r="G19" s="72"/>
      <c r="H19" s="73"/>
      <c r="I19" s="72"/>
      <c r="J19" s="85" t="s">
        <v>47</v>
      </c>
      <c r="K19" s="91">
        <f>K16+K17</f>
        <v>22274</v>
      </c>
      <c r="L19" s="92" t="s">
        <v>45</v>
      </c>
    </row>
    <row r="20" spans="1:12" ht="14.25">
      <c r="A20" s="93"/>
      <c r="B20" s="72"/>
      <c r="C20" s="85"/>
      <c r="D20" s="72"/>
      <c r="E20" s="85"/>
      <c r="F20" s="85"/>
      <c r="G20" s="85"/>
      <c r="H20" s="90"/>
      <c r="I20" s="72"/>
      <c r="J20" s="72"/>
      <c r="K20" s="72"/>
      <c r="L20" s="79"/>
    </row>
    <row r="21" spans="1:12" ht="14.25">
      <c r="A21" s="71"/>
      <c r="B21" s="72"/>
      <c r="C21" s="72"/>
      <c r="D21" s="72"/>
      <c r="E21" s="94"/>
      <c r="F21" s="85"/>
      <c r="G21" s="72"/>
      <c r="H21" s="73"/>
      <c r="I21" s="72"/>
      <c r="J21" s="72"/>
      <c r="K21" s="72"/>
      <c r="L21" s="79"/>
    </row>
    <row r="22" spans="1:12" ht="14.25">
      <c r="A22" s="95"/>
      <c r="B22" s="96"/>
      <c r="C22" s="96"/>
      <c r="D22" s="96"/>
      <c r="E22" s="96"/>
      <c r="G22" s="96"/>
      <c r="H22" s="97"/>
      <c r="I22" s="96"/>
      <c r="J22" s="98" t="s">
        <v>48</v>
      </c>
      <c r="K22" s="99">
        <f>K12+K19</f>
        <v>22274</v>
      </c>
      <c r="L22" s="92" t="s">
        <v>45</v>
      </c>
    </row>
    <row r="23" spans="1:14" ht="24.75" customHeight="1">
      <c r="A23" s="100" t="s">
        <v>49</v>
      </c>
      <c r="B23" s="101"/>
      <c r="C23" s="102"/>
      <c r="D23" s="103"/>
      <c r="E23" s="103"/>
      <c r="F23" s="102"/>
      <c r="G23" s="102"/>
      <c r="H23" s="104"/>
      <c r="I23" s="102"/>
      <c r="J23" s="102"/>
      <c r="K23" s="105">
        <f>K22*10.21/100</f>
        <v>2274.1754</v>
      </c>
      <c r="L23" s="106" t="s">
        <v>45</v>
      </c>
      <c r="N23" t="s">
        <v>99</v>
      </c>
    </row>
    <row r="24" spans="1:12" ht="24.75" customHeight="1">
      <c r="A24" s="107" t="s">
        <v>50</v>
      </c>
      <c r="B24" s="102"/>
      <c r="C24" s="188"/>
      <c r="D24" s="188"/>
      <c r="E24" s="108"/>
      <c r="F24" s="108"/>
      <c r="G24" s="108"/>
      <c r="H24" s="109"/>
      <c r="I24" s="102"/>
      <c r="J24" s="102"/>
      <c r="K24" s="110">
        <f>K22-K23</f>
        <v>19999.8246</v>
      </c>
      <c r="L24" s="106" t="s">
        <v>45</v>
      </c>
    </row>
    <row r="25" spans="1:12" ht="30.75" customHeight="1">
      <c r="A25" s="71"/>
      <c r="B25" s="72"/>
      <c r="C25" s="72"/>
      <c r="D25" s="72"/>
      <c r="E25" s="72"/>
      <c r="F25" s="72"/>
      <c r="G25" s="72"/>
      <c r="H25" s="73"/>
      <c r="I25" s="72"/>
      <c r="J25" s="72"/>
      <c r="K25" s="74"/>
      <c r="L25" s="79"/>
    </row>
    <row r="26" spans="1:12" ht="14.25">
      <c r="A26" s="111" t="s">
        <v>51</v>
      </c>
      <c r="B26" s="112"/>
      <c r="C26" s="112"/>
      <c r="D26" s="112"/>
      <c r="E26" s="112"/>
      <c r="F26" s="112"/>
      <c r="G26" s="112"/>
      <c r="H26" s="113"/>
      <c r="I26" s="112"/>
      <c r="J26" s="112"/>
      <c r="K26" s="112"/>
      <c r="L26" s="79"/>
    </row>
    <row r="27" spans="1:12" ht="14.25">
      <c r="A27" s="111"/>
      <c r="B27" s="112"/>
      <c r="C27" s="112"/>
      <c r="D27" s="112"/>
      <c r="E27" s="112"/>
      <c r="F27" s="112"/>
      <c r="G27" s="112"/>
      <c r="H27" s="113"/>
      <c r="I27" s="112"/>
      <c r="J27" s="112"/>
      <c r="K27" s="112"/>
      <c r="L27" s="79"/>
    </row>
    <row r="28" spans="1:14" ht="14.25">
      <c r="A28" s="111" t="s">
        <v>113</v>
      </c>
      <c r="B28" s="112"/>
      <c r="C28" s="112"/>
      <c r="D28" s="112"/>
      <c r="E28" s="112"/>
      <c r="F28" s="112"/>
      <c r="G28" s="112"/>
      <c r="H28" s="113"/>
      <c r="I28" s="112"/>
      <c r="J28" s="112"/>
      <c r="K28" s="112"/>
      <c r="L28" s="75"/>
      <c r="N28" t="s">
        <v>65</v>
      </c>
    </row>
    <row r="29" spans="1:12" ht="14.25">
      <c r="A29" s="111"/>
      <c r="B29" s="112"/>
      <c r="C29" s="112"/>
      <c r="D29" s="112"/>
      <c r="E29" s="112"/>
      <c r="F29" s="112"/>
      <c r="G29" s="112"/>
      <c r="H29" s="113"/>
      <c r="I29" s="112"/>
      <c r="J29" s="112"/>
      <c r="K29" s="112"/>
      <c r="L29" s="75"/>
    </row>
    <row r="30" spans="1:12" ht="14.25">
      <c r="A30" s="111"/>
      <c r="B30" s="112"/>
      <c r="C30" s="112"/>
      <c r="D30" s="112"/>
      <c r="E30" s="112"/>
      <c r="F30" s="112"/>
      <c r="G30" s="112"/>
      <c r="H30" s="113"/>
      <c r="I30" s="112"/>
      <c r="J30" s="112"/>
      <c r="K30" s="112"/>
      <c r="L30" s="75"/>
    </row>
    <row r="31" spans="1:12" ht="14.25">
      <c r="A31" s="111"/>
      <c r="B31" s="112"/>
      <c r="C31" s="189" t="s">
        <v>52</v>
      </c>
      <c r="D31" s="189"/>
      <c r="E31" s="189"/>
      <c r="F31" s="112"/>
      <c r="G31" s="112"/>
      <c r="H31" s="113"/>
      <c r="I31" s="112"/>
      <c r="J31" s="112"/>
      <c r="K31" s="112"/>
      <c r="L31" s="75"/>
    </row>
    <row r="32" spans="1:12" ht="14.25">
      <c r="A32" s="111"/>
      <c r="B32" s="112"/>
      <c r="C32" s="115"/>
      <c r="D32" s="115"/>
      <c r="E32" s="115"/>
      <c r="F32" s="112"/>
      <c r="G32" s="112"/>
      <c r="H32" s="113"/>
      <c r="I32" s="112"/>
      <c r="J32" s="112"/>
      <c r="K32" s="112"/>
      <c r="L32" s="75"/>
    </row>
    <row r="33" spans="1:12" ht="14.25">
      <c r="A33" s="111"/>
      <c r="B33" s="112"/>
      <c r="C33" s="115"/>
      <c r="D33" s="115"/>
      <c r="E33" s="115"/>
      <c r="F33" s="112"/>
      <c r="G33" s="112"/>
      <c r="H33" s="113"/>
      <c r="I33" s="112"/>
      <c r="J33" s="112"/>
      <c r="K33" s="112"/>
      <c r="L33" s="75"/>
    </row>
    <row r="34" spans="1:14" ht="14.25">
      <c r="A34" s="116" t="s">
        <v>53</v>
      </c>
      <c r="B34" s="115"/>
      <c r="C34" s="185" t="s">
        <v>54</v>
      </c>
      <c r="D34" s="185"/>
      <c r="E34" s="185"/>
      <c r="F34" s="185"/>
      <c r="G34" s="185"/>
      <c r="H34" s="185"/>
      <c r="I34" s="185"/>
      <c r="J34" s="185"/>
      <c r="K34" s="112"/>
      <c r="L34" s="75"/>
      <c r="N34" t="s">
        <v>65</v>
      </c>
    </row>
    <row r="35" spans="1:12" ht="14.25">
      <c r="A35" s="111"/>
      <c r="B35" s="112"/>
      <c r="C35" s="112"/>
      <c r="D35" s="112"/>
      <c r="E35" s="112"/>
      <c r="F35" s="112"/>
      <c r="G35" s="112"/>
      <c r="H35" s="113"/>
      <c r="I35" s="112"/>
      <c r="J35" s="112"/>
      <c r="K35" s="112"/>
      <c r="L35" s="75"/>
    </row>
    <row r="36" spans="1:12" ht="14.25">
      <c r="A36" s="111"/>
      <c r="B36" s="112"/>
      <c r="C36" s="112"/>
      <c r="D36" s="112"/>
      <c r="E36" s="112"/>
      <c r="F36" s="112"/>
      <c r="G36" s="112"/>
      <c r="H36" s="113"/>
      <c r="I36" s="112"/>
      <c r="J36" s="112"/>
      <c r="K36" s="112"/>
      <c r="L36" s="75"/>
    </row>
    <row r="37" spans="1:14" ht="14.25">
      <c r="A37" s="117" t="s">
        <v>55</v>
      </c>
      <c r="B37" s="114"/>
      <c r="C37" s="185" t="s">
        <v>56</v>
      </c>
      <c r="D37" s="185"/>
      <c r="E37" s="185"/>
      <c r="F37" s="185"/>
      <c r="G37" s="185"/>
      <c r="H37" s="185"/>
      <c r="I37" s="185"/>
      <c r="J37" s="185"/>
      <c r="K37" s="112"/>
      <c r="L37" s="75"/>
      <c r="N37" t="s">
        <v>64</v>
      </c>
    </row>
    <row r="38" spans="1:12" ht="14.25">
      <c r="A38" s="190"/>
      <c r="B38" s="191"/>
      <c r="C38" s="191"/>
      <c r="D38" s="191"/>
      <c r="E38" s="191"/>
      <c r="F38" s="191"/>
      <c r="G38" s="191"/>
      <c r="H38" s="191"/>
      <c r="I38" s="191"/>
      <c r="J38" s="191"/>
      <c r="K38" s="112"/>
      <c r="L38" s="118"/>
    </row>
    <row r="39" spans="1:12" ht="13.5">
      <c r="A39" s="119"/>
      <c r="B39" s="9"/>
      <c r="C39" s="9"/>
      <c r="D39" s="9"/>
      <c r="E39" s="9"/>
      <c r="F39" s="9"/>
      <c r="G39" s="9"/>
      <c r="H39" s="49"/>
      <c r="I39" s="50"/>
      <c r="K39" s="50"/>
      <c r="L39" s="118"/>
    </row>
    <row r="40" spans="1:12" ht="13.5">
      <c r="A40" s="120"/>
      <c r="B40" s="9"/>
      <c r="C40" s="9"/>
      <c r="D40" s="9"/>
      <c r="E40" s="9"/>
      <c r="F40" s="9"/>
      <c r="G40" s="9"/>
      <c r="H40" s="49"/>
      <c r="I40" s="50"/>
      <c r="K40" s="50"/>
      <c r="L40" s="118"/>
    </row>
    <row r="41" spans="1:14" ht="14.25">
      <c r="A41" s="184" t="s">
        <v>57</v>
      </c>
      <c r="B41" s="185"/>
      <c r="C41" s="185"/>
      <c r="D41" s="185"/>
      <c r="E41" s="185"/>
      <c r="F41" s="9"/>
      <c r="G41" s="9"/>
      <c r="H41" s="49"/>
      <c r="I41" s="50"/>
      <c r="K41" s="50"/>
      <c r="L41" s="118"/>
      <c r="N41" t="s">
        <v>79</v>
      </c>
    </row>
    <row r="42" spans="1:12" ht="14.25" thickBot="1">
      <c r="A42" s="121"/>
      <c r="B42" s="122"/>
      <c r="C42" s="122"/>
      <c r="D42" s="122"/>
      <c r="E42" s="122"/>
      <c r="F42" s="122"/>
      <c r="G42" s="122"/>
      <c r="H42" s="123"/>
      <c r="I42" s="124"/>
      <c r="J42" s="124"/>
      <c r="K42" s="124"/>
      <c r="L42" s="125"/>
    </row>
    <row r="43" spans="1:11" ht="26.25" customHeight="1">
      <c r="A43" s="50"/>
      <c r="B43" s="50"/>
      <c r="C43" s="50"/>
      <c r="D43" s="186" t="s">
        <v>58</v>
      </c>
      <c r="E43" s="186"/>
      <c r="F43" s="186"/>
      <c r="G43" s="186"/>
      <c r="H43" s="186"/>
      <c r="I43" s="186"/>
      <c r="J43" s="186"/>
      <c r="K43" s="186"/>
    </row>
    <row r="44" spans="1:8" ht="13.5">
      <c r="A44" s="50"/>
      <c r="B44" s="50"/>
      <c r="C44" s="50"/>
      <c r="D44" s="50"/>
      <c r="E44" s="50"/>
      <c r="F44" s="50"/>
      <c r="G44" s="50"/>
      <c r="H44" s="126"/>
    </row>
  </sheetData>
  <sheetProtection/>
  <mergeCells count="14">
    <mergeCell ref="A1:K1"/>
    <mergeCell ref="A3:B3"/>
    <mergeCell ref="D3:I3"/>
    <mergeCell ref="A5:K5"/>
    <mergeCell ref="D6:I6"/>
    <mergeCell ref="D9:I9"/>
    <mergeCell ref="A41:E41"/>
    <mergeCell ref="D43:K43"/>
    <mergeCell ref="C15:J15"/>
    <mergeCell ref="C24:D24"/>
    <mergeCell ref="C31:E31"/>
    <mergeCell ref="C34:J34"/>
    <mergeCell ref="C37:J37"/>
    <mergeCell ref="A38:J3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16"/>
  <sheetViews>
    <sheetView view="pageBreakPreview" zoomScaleSheetLayoutView="100" zoomScalePageLayoutView="0" workbookViewId="0" topLeftCell="A1">
      <selection activeCell="A4" sqref="A4"/>
    </sheetView>
  </sheetViews>
  <sheetFormatPr defaultColWidth="9.00390625" defaultRowHeight="13.5"/>
  <cols>
    <col min="1" max="1" width="3.50390625" style="0" bestFit="1" customWidth="1"/>
    <col min="2" max="2" width="12.375" style="0" bestFit="1" customWidth="1"/>
  </cols>
  <sheetData>
    <row r="1" spans="3:9" ht="13.5">
      <c r="C1" t="s">
        <v>82</v>
      </c>
      <c r="D1" t="s">
        <v>87</v>
      </c>
      <c r="E1" t="s">
        <v>77</v>
      </c>
      <c r="F1" t="s">
        <v>88</v>
      </c>
      <c r="G1" t="s">
        <v>89</v>
      </c>
      <c r="I1" t="s">
        <v>91</v>
      </c>
    </row>
    <row r="2" spans="1:9" ht="18.75" customHeight="1">
      <c r="A2" s="139" t="s">
        <v>80</v>
      </c>
      <c r="B2" s="139" t="s">
        <v>81</v>
      </c>
      <c r="C2" s="140">
        <v>33411</v>
      </c>
      <c r="D2" s="140">
        <v>2260</v>
      </c>
      <c r="E2" s="140">
        <f>INT(SUM(C2:D2)*10.21%)</f>
        <v>3642</v>
      </c>
      <c r="F2" s="140">
        <f>C2+D2</f>
        <v>35671</v>
      </c>
      <c r="G2" s="140">
        <f>F2-E2</f>
        <v>32029</v>
      </c>
      <c r="I2" t="s">
        <v>90</v>
      </c>
    </row>
    <row r="3" spans="1:9" ht="18.75" customHeight="1">
      <c r="A3" s="139"/>
      <c r="B3" s="139" t="s">
        <v>83</v>
      </c>
      <c r="C3" s="140">
        <v>22274</v>
      </c>
      <c r="D3" s="140">
        <v>0</v>
      </c>
      <c r="E3" s="140">
        <f>INT(SUM(C3:D3)*10.21%)</f>
        <v>2274</v>
      </c>
      <c r="F3" s="140">
        <f>C3+D3</f>
        <v>22274</v>
      </c>
      <c r="G3" s="140">
        <f>F3-E3</f>
        <v>20000</v>
      </c>
      <c r="I3" t="s">
        <v>92</v>
      </c>
    </row>
    <row r="4" spans="1:7" ht="18.75" customHeight="1">
      <c r="A4" s="139"/>
      <c r="B4" s="139" t="s">
        <v>84</v>
      </c>
      <c r="C4" s="140">
        <v>22274</v>
      </c>
      <c r="D4" s="140">
        <v>29880</v>
      </c>
      <c r="E4" s="140">
        <f>INT(SUM(C4:D4)*10.21%)</f>
        <v>5324</v>
      </c>
      <c r="F4" s="140">
        <f>C4+D4</f>
        <v>52154</v>
      </c>
      <c r="G4" s="140">
        <f>F4-E4</f>
        <v>46830</v>
      </c>
    </row>
    <row r="5" spans="1:7" ht="18.75" customHeight="1">
      <c r="A5" s="139"/>
      <c r="B5" s="139" t="s">
        <v>85</v>
      </c>
      <c r="C5" s="140">
        <v>22274</v>
      </c>
      <c r="D5" s="140">
        <v>3480</v>
      </c>
      <c r="E5" s="140">
        <f>INT(SUM(C5:D5)*10.21%)</f>
        <v>2629</v>
      </c>
      <c r="F5" s="140">
        <f>C5+D5</f>
        <v>25754</v>
      </c>
      <c r="G5" s="140">
        <f>F5-E5</f>
        <v>23125</v>
      </c>
    </row>
    <row r="6" spans="1:7" ht="18.75" customHeight="1" thickBot="1">
      <c r="A6" s="141"/>
      <c r="B6" s="141" t="s">
        <v>86</v>
      </c>
      <c r="C6" s="142">
        <v>22274</v>
      </c>
      <c r="D6" s="142">
        <v>0</v>
      </c>
      <c r="E6" s="142">
        <f>INT(SUM(C6:D6)*10.21%)</f>
        <v>2274</v>
      </c>
      <c r="F6" s="142">
        <f>C6+D6</f>
        <v>22274</v>
      </c>
      <c r="G6" s="142">
        <f>F6-E6</f>
        <v>20000</v>
      </c>
    </row>
    <row r="7" spans="1:7" ht="18.75" customHeight="1">
      <c r="A7" s="143">
        <v>1</v>
      </c>
      <c r="B7" s="144"/>
      <c r="C7" s="144"/>
      <c r="D7" s="144"/>
      <c r="E7" s="144">
        <f aca="true" t="shared" si="0" ref="E7:E16">INT(SUM(C7:D7)*10.21%)</f>
        <v>0</v>
      </c>
      <c r="F7" s="144">
        <f aca="true" t="shared" si="1" ref="F7:F16">C7+D7</f>
        <v>0</v>
      </c>
      <c r="G7" s="145">
        <f aca="true" t="shared" si="2" ref="G7:G16">F7-E7</f>
        <v>0</v>
      </c>
    </row>
    <row r="8" spans="1:7" ht="18.75" customHeight="1">
      <c r="A8" s="146">
        <v>2</v>
      </c>
      <c r="B8" s="147"/>
      <c r="C8" s="147"/>
      <c r="D8" s="147"/>
      <c r="E8" s="147">
        <f t="shared" si="0"/>
        <v>0</v>
      </c>
      <c r="F8" s="147">
        <f t="shared" si="1"/>
        <v>0</v>
      </c>
      <c r="G8" s="148">
        <f t="shared" si="2"/>
        <v>0</v>
      </c>
    </row>
    <row r="9" spans="1:7" ht="18.75" customHeight="1">
      <c r="A9" s="146">
        <v>3</v>
      </c>
      <c r="B9" s="147"/>
      <c r="C9" s="147"/>
      <c r="D9" s="147"/>
      <c r="E9" s="147">
        <f t="shared" si="0"/>
        <v>0</v>
      </c>
      <c r="F9" s="147">
        <f t="shared" si="1"/>
        <v>0</v>
      </c>
      <c r="G9" s="148">
        <f t="shared" si="2"/>
        <v>0</v>
      </c>
    </row>
    <row r="10" spans="1:7" ht="18.75" customHeight="1">
      <c r="A10" s="146">
        <v>4</v>
      </c>
      <c r="B10" s="147"/>
      <c r="C10" s="147"/>
      <c r="D10" s="147"/>
      <c r="E10" s="147">
        <f t="shared" si="0"/>
        <v>0</v>
      </c>
      <c r="F10" s="147">
        <f t="shared" si="1"/>
        <v>0</v>
      </c>
      <c r="G10" s="148">
        <f t="shared" si="2"/>
        <v>0</v>
      </c>
    </row>
    <row r="11" spans="1:7" ht="18.75" customHeight="1">
      <c r="A11" s="146">
        <v>5</v>
      </c>
      <c r="B11" s="147"/>
      <c r="C11" s="147"/>
      <c r="D11" s="147"/>
      <c r="E11" s="147">
        <f t="shared" si="0"/>
        <v>0</v>
      </c>
      <c r="F11" s="147">
        <f t="shared" si="1"/>
        <v>0</v>
      </c>
      <c r="G11" s="148">
        <f t="shared" si="2"/>
        <v>0</v>
      </c>
    </row>
    <row r="12" spans="1:7" ht="18.75" customHeight="1">
      <c r="A12" s="146">
        <v>6</v>
      </c>
      <c r="B12" s="147"/>
      <c r="C12" s="147"/>
      <c r="D12" s="147"/>
      <c r="E12" s="147">
        <f t="shared" si="0"/>
        <v>0</v>
      </c>
      <c r="F12" s="147">
        <f t="shared" si="1"/>
        <v>0</v>
      </c>
      <c r="G12" s="148">
        <f t="shared" si="2"/>
        <v>0</v>
      </c>
    </row>
    <row r="13" spans="1:7" ht="18.75" customHeight="1">
      <c r="A13" s="146">
        <v>7</v>
      </c>
      <c r="B13" s="147"/>
      <c r="C13" s="147"/>
      <c r="D13" s="147"/>
      <c r="E13" s="147">
        <f t="shared" si="0"/>
        <v>0</v>
      </c>
      <c r="F13" s="147">
        <f t="shared" si="1"/>
        <v>0</v>
      </c>
      <c r="G13" s="148">
        <f t="shared" si="2"/>
        <v>0</v>
      </c>
    </row>
    <row r="14" spans="1:7" ht="18.75" customHeight="1">
      <c r="A14" s="146">
        <v>8</v>
      </c>
      <c r="B14" s="147"/>
      <c r="C14" s="147"/>
      <c r="D14" s="147"/>
      <c r="E14" s="147">
        <f t="shared" si="0"/>
        <v>0</v>
      </c>
      <c r="F14" s="147">
        <f t="shared" si="1"/>
        <v>0</v>
      </c>
      <c r="G14" s="148">
        <f t="shared" si="2"/>
        <v>0</v>
      </c>
    </row>
    <row r="15" spans="1:7" ht="18.75" customHeight="1">
      <c r="A15" s="146">
        <v>9</v>
      </c>
      <c r="B15" s="147"/>
      <c r="C15" s="147"/>
      <c r="D15" s="147"/>
      <c r="E15" s="147">
        <f t="shared" si="0"/>
        <v>0</v>
      </c>
      <c r="F15" s="147">
        <f t="shared" si="1"/>
        <v>0</v>
      </c>
      <c r="G15" s="148">
        <f t="shared" si="2"/>
        <v>0</v>
      </c>
    </row>
    <row r="16" spans="1:7" ht="18.75" customHeight="1" thickBot="1">
      <c r="A16" s="149">
        <v>10</v>
      </c>
      <c r="B16" s="150"/>
      <c r="C16" s="150"/>
      <c r="D16" s="150"/>
      <c r="E16" s="150">
        <f t="shared" si="0"/>
        <v>0</v>
      </c>
      <c r="F16" s="150">
        <f t="shared" si="1"/>
        <v>0</v>
      </c>
      <c r="G16" s="151">
        <f t="shared" si="2"/>
        <v>0</v>
      </c>
    </row>
  </sheetData>
  <sheetProtection/>
  <dataValidations count="1">
    <dataValidation allowBlank="1" showInputMessage="1" showErrorMessage="1" imeMode="off" sqref="C7:D16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D2"/>
  <sheetViews>
    <sheetView zoomScalePageLayoutView="0" workbookViewId="0" topLeftCell="A1">
      <selection activeCell="A4" sqref="A4"/>
    </sheetView>
  </sheetViews>
  <sheetFormatPr defaultColWidth="9.00390625" defaultRowHeight="38.25" customHeight="1"/>
  <cols>
    <col min="1" max="1" width="15.875" style="0" bestFit="1" customWidth="1"/>
    <col min="2" max="2" width="13.25390625" style="0" bestFit="1" customWidth="1"/>
    <col min="3" max="3" width="13.125" style="0" bestFit="1" customWidth="1"/>
    <col min="4" max="4" width="11.50390625" style="0" bestFit="1" customWidth="1"/>
  </cols>
  <sheetData>
    <row r="1" spans="1:4" ht="38.25" customHeight="1" thickBot="1">
      <c r="A1" s="134" t="s">
        <v>74</v>
      </c>
      <c r="B1" s="134" t="s">
        <v>75</v>
      </c>
      <c r="C1" s="134" t="s">
        <v>76</v>
      </c>
      <c r="D1" s="134" t="s">
        <v>78</v>
      </c>
    </row>
    <row r="2" spans="1:4" ht="38.25" customHeight="1" thickBot="1">
      <c r="A2" s="135">
        <v>30000</v>
      </c>
      <c r="B2" s="136">
        <v>10.21</v>
      </c>
      <c r="C2" s="137">
        <f>A2*100/(100-B2)</f>
        <v>33411.29301703976</v>
      </c>
      <c r="D2" s="138">
        <f>+C2-A2</f>
        <v>3411.2930170397594</v>
      </c>
    </row>
  </sheetData>
  <sheetProtection/>
  <dataValidations count="1">
    <dataValidation allowBlank="1" showInputMessage="1" showErrorMessage="1" imeMode="off" sqref="A2:C2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石田 航</dc:creator>
  <cp:keywords/>
  <dc:description/>
  <cp:lastModifiedBy>JKFイシダ</cp:lastModifiedBy>
  <cp:lastPrinted>2024-02-13T06:39:17Z</cp:lastPrinted>
  <dcterms:created xsi:type="dcterms:W3CDTF">1997-01-08T22:48:59Z</dcterms:created>
  <dcterms:modified xsi:type="dcterms:W3CDTF">2024-02-13T06:39:31Z</dcterms:modified>
  <cp:category/>
  <cp:version/>
  <cp:contentType/>
  <cp:contentStatus/>
</cp:coreProperties>
</file>